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11 29 3645 Маймакса, Ломоносов, ВФ\Внесение изменений 2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</definedNames>
  <calcPr calcId="152511"/>
</workbook>
</file>

<file path=xl/calcChain.xml><?xml version="1.0" encoding="utf-8"?>
<calcChain xmlns="http://schemas.openxmlformats.org/spreadsheetml/2006/main">
  <c r="P35" i="3" l="1"/>
  <c r="R34" i="3"/>
  <c r="Q34" i="3"/>
  <c r="P34" i="3"/>
  <c r="J32" i="3"/>
  <c r="K32" i="3"/>
  <c r="I32" i="3"/>
  <c r="C32" i="3"/>
  <c r="H32" i="3"/>
  <c r="H26" i="3"/>
  <c r="H22" i="3"/>
  <c r="H12" i="3"/>
  <c r="H9" i="3"/>
  <c r="O32" i="3"/>
  <c r="O28" i="3"/>
  <c r="O29" i="3"/>
  <c r="O30" i="3"/>
  <c r="O31" i="3"/>
  <c r="O27" i="3"/>
  <c r="O24" i="3"/>
  <c r="O25" i="3"/>
  <c r="O23" i="3"/>
  <c r="O14" i="3"/>
  <c r="O15" i="3"/>
  <c r="O16" i="3"/>
  <c r="O17" i="3"/>
  <c r="O18" i="3"/>
  <c r="O19" i="3"/>
  <c r="O13" i="3"/>
  <c r="N32" i="3"/>
  <c r="N26" i="3"/>
  <c r="N22" i="3"/>
  <c r="N12" i="3"/>
  <c r="O11" i="3"/>
  <c r="O10" i="3"/>
  <c r="N9" i="3"/>
  <c r="O9" i="3" l="1"/>
  <c r="O22" i="3"/>
  <c r="O12" i="3"/>
  <c r="O26" i="3"/>
  <c r="O34" i="3" l="1"/>
  <c r="O36" i="3" s="1"/>
  <c r="E9" i="3" l="1"/>
  <c r="I10" i="3"/>
  <c r="J10" i="3"/>
  <c r="K10" i="3"/>
  <c r="K9" i="3" s="1"/>
  <c r="I11" i="3"/>
  <c r="J11" i="3"/>
  <c r="K11" i="3"/>
  <c r="D9" i="3"/>
  <c r="C9" i="3"/>
  <c r="I9" i="3" l="1"/>
  <c r="J9" i="3"/>
  <c r="K13" i="3"/>
  <c r="K14" i="3"/>
  <c r="K15" i="3"/>
  <c r="K16" i="3"/>
  <c r="K17" i="3"/>
  <c r="K18" i="3"/>
  <c r="K19" i="3"/>
  <c r="K23" i="3"/>
  <c r="K24" i="3"/>
  <c r="K25" i="3"/>
  <c r="K27" i="3"/>
  <c r="K28" i="3"/>
  <c r="K29" i="3"/>
  <c r="K30" i="3"/>
  <c r="K31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3" i="3"/>
  <c r="J23" i="3"/>
  <c r="I24" i="3"/>
  <c r="J24" i="3"/>
  <c r="I25" i="3"/>
  <c r="J25" i="3"/>
  <c r="I27" i="3"/>
  <c r="J27" i="3"/>
  <c r="I28" i="3"/>
  <c r="J28" i="3"/>
  <c r="I29" i="3"/>
  <c r="J29" i="3"/>
  <c r="I30" i="3"/>
  <c r="J30" i="3"/>
  <c r="I31" i="3"/>
  <c r="J31" i="3"/>
  <c r="K12" i="3" l="1"/>
  <c r="K22" i="3"/>
  <c r="K26" i="3"/>
  <c r="J26" i="3"/>
  <c r="J22" i="3"/>
  <c r="J12" i="3"/>
  <c r="I22" i="3"/>
  <c r="I12" i="3"/>
  <c r="I26" i="3"/>
  <c r="J34" i="3" l="1"/>
  <c r="I34" i="3"/>
  <c r="K34" i="3"/>
  <c r="E13" i="3"/>
  <c r="E14" i="3"/>
  <c r="E15" i="3"/>
  <c r="E16" i="3"/>
  <c r="E17" i="3"/>
  <c r="E18" i="3"/>
  <c r="E19" i="3"/>
  <c r="E23" i="3"/>
  <c r="E24" i="3"/>
  <c r="E25" i="3"/>
  <c r="E27" i="3"/>
  <c r="E28" i="3"/>
  <c r="E29" i="3"/>
  <c r="E30" i="3"/>
  <c r="E31" i="3"/>
  <c r="E32" i="3"/>
  <c r="D19" i="3"/>
  <c r="D15" i="3"/>
  <c r="D32" i="3"/>
  <c r="D31" i="3"/>
  <c r="D30" i="3"/>
  <c r="D29" i="3"/>
  <c r="D28" i="3"/>
  <c r="D27" i="3"/>
  <c r="D25" i="3"/>
  <c r="D24" i="3"/>
  <c r="D23" i="3"/>
  <c r="D18" i="3"/>
  <c r="D17" i="3"/>
  <c r="D16" i="3"/>
  <c r="D14" i="3"/>
  <c r="D13" i="3"/>
  <c r="C26" i="3"/>
  <c r="C22" i="3"/>
  <c r="C12" i="3"/>
  <c r="I36" i="3" l="1"/>
  <c r="E12" i="3"/>
  <c r="E26" i="3"/>
  <c r="E22" i="3"/>
  <c r="D26" i="3"/>
  <c r="D22" i="3"/>
  <c r="E34" i="3" l="1"/>
  <c r="E36" i="3" s="1"/>
  <c r="J36" i="3" l="1"/>
  <c r="D12" i="3"/>
  <c r="D34" i="3" s="1"/>
  <c r="D36" i="3" l="1"/>
  <c r="K36" i="3" l="1"/>
</calcChain>
</file>

<file path=xl/sharedStrings.xml><?xml version="1.0" encoding="utf-8"?>
<sst xmlns="http://schemas.openxmlformats.org/spreadsheetml/2006/main" count="166" uniqueCount="64">
  <si>
    <t>месяцы</t>
  </si>
  <si>
    <t>Площадь жилых помещений</t>
  </si>
  <si>
    <t>Общая годовая стоимость работ по многоквартирным домам</t>
  </si>
  <si>
    <t>4 раз(а) в год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</si>
  <si>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</si>
  <si>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</si>
  <si>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</si>
  <si>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</si>
  <si>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</si>
  <si>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</si>
  <si>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</si>
  <si>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</si>
  <si>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</si>
  <si>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</si>
  <si>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</si>
  <si>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</si>
  <si>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</si>
  <si>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</si>
  <si>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</si>
  <si>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1 раз(а) в 2 недели</t>
  </si>
  <si>
    <t>2 раз(а) в неделю</t>
  </si>
  <si>
    <t>по мере необходимости в течение года</t>
  </si>
  <si>
    <t>2.Мытье перил, дверей, плафонов, окон, рам, подоконников, почтовых ящиков в помещениях общего пользования</t>
  </si>
  <si>
    <t>V. Расходы по управлению МКД</t>
  </si>
  <si>
    <t>постоянно</t>
  </si>
  <si>
    <t xml:space="preserve">Перечень обязательных работ, услуг </t>
  </si>
  <si>
    <t>2 раз(а) в год</t>
  </si>
  <si>
    <t>VI. ВДГО</t>
  </si>
  <si>
    <t xml:space="preserve">Стоимость на 1 кв. м. общей площади (руб./мес.)         (размер платы в месяц на 1 кв. м.)  </t>
  </si>
  <si>
    <t>1 раз(а) в месяц</t>
  </si>
  <si>
    <t xml:space="preserve">5. Уборка мусора с придомовой территории </t>
  </si>
  <si>
    <t>6. Уборка мусора на контейнерных площадках (помойных ямах)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</si>
  <si>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</si>
  <si>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</si>
  <si>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</si>
  <si>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</si>
  <si>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 xml:space="preserve"> (4 раз в год - помойницы)</t>
  </si>
  <si>
    <t>11. Очистка выгребных ям (для деревянных неблагоустроенных зданий)</t>
  </si>
  <si>
    <t xml:space="preserve">12. Сезонный осмотр конструкций здания( фасадов, стен, фундаментов, кровли, преркрытий)
</t>
  </si>
  <si>
    <t xml:space="preserve">14.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</si>
  <si>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15. Заделка щелей в печных стояках, оштукатуривание, прочистка дымохода.</t>
  </si>
  <si>
    <t>16.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</si>
  <si>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</t>
  </si>
  <si>
    <t>17. Аварийное обслуживание</t>
  </si>
  <si>
    <t>постоянно
на системах водоснабжения, газоснабжения, энергоснабжения</t>
  </si>
  <si>
    <t>18. Ремонт кровли, крылец, козырьков, деревянных тротуаров</t>
  </si>
  <si>
    <t>19. Дератизация</t>
  </si>
  <si>
    <t>20. Дезинсекция</t>
  </si>
  <si>
    <t xml:space="preserve"> деревянный не благоустроенный без канализации, без ХВС (колонка) с печным отоплением (без центр отопления)</t>
  </si>
  <si>
    <t>11</t>
  </si>
  <si>
    <t>Приложение № 2</t>
  </si>
  <si>
    <t xml:space="preserve"> извещению и документации </t>
  </si>
  <si>
    <t>о проведении открытого конкурса</t>
  </si>
  <si>
    <t>5</t>
  </si>
  <si>
    <t>24</t>
  </si>
  <si>
    <t>Лот № 3 Маймаксанский  территориальный округ</t>
  </si>
  <si>
    <t>ул. Колхозная</t>
  </si>
  <si>
    <t>10, к.1</t>
  </si>
  <si>
    <t>ул.Фрунзе</t>
  </si>
  <si>
    <t>ул. Луганская</t>
  </si>
  <si>
    <t>13</t>
  </si>
  <si>
    <t>12, к.1</t>
  </si>
  <si>
    <t>МВК   деревянный не благоустроенный без канализации,  с печным отоплением (без центр отопления)</t>
  </si>
  <si>
    <t>18.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</si>
</sst>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8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 vertical="top"/>
    </xf>
    <xf numFmtId="4" fontId="10" fillId="2" borderId="4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6" fillId="0" borderId="0" xfId="0" applyFont="1" applyAlignment="1">
      <alignment horizontal="right"/>
    </xf>
    <xf numFmtId="4" fontId="8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4" fontId="14" fillId="2" borderId="1" xfId="0" applyNumberFormat="1" applyFont="1" applyFill="1" applyBorder="1" applyAlignment="1">
      <alignment horizontal="center"/>
    </xf>
    <xf numFmtId="4" fontId="15" fillId="2" borderId="0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4" fontId="8" fillId="2" borderId="0" xfId="0" applyNumberFormat="1" applyFont="1" applyFill="1" applyBorder="1" applyAlignment="1">
      <alignment vertical="center"/>
    </xf>
    <xf numFmtId="0" fontId="17" fillId="0" borderId="0" xfId="0" applyFont="1" applyAlignment="1"/>
    <xf numFmtId="4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left" vertical="top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 wrapText="1"/>
    </xf>
    <xf numFmtId="4" fontId="8" fillId="3" borderId="5" xfId="0" applyNumberFormat="1" applyFont="1" applyFill="1" applyBorder="1" applyAlignment="1">
      <alignment vertical="center"/>
    </xf>
    <xf numFmtId="4" fontId="8" fillId="3" borderId="6" xfId="0" applyNumberFormat="1" applyFont="1" applyFill="1" applyBorder="1" applyAlignment="1">
      <alignment vertical="center"/>
    </xf>
    <xf numFmtId="4" fontId="15" fillId="3" borderId="1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4" fontId="8" fillId="3" borderId="2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horizontal="center" wrapText="1"/>
    </xf>
    <xf numFmtId="4" fontId="2" fillId="2" borderId="0" xfId="0" applyNumberFormat="1" applyFont="1" applyFill="1" applyAlignment="1">
      <alignment horizontal="center"/>
    </xf>
    <xf numFmtId="2" fontId="16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5" fillId="2" borderId="1" xfId="0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49" fontId="13" fillId="2" borderId="9" xfId="2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/>
    </xf>
    <xf numFmtId="49" fontId="16" fillId="2" borderId="8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Alignment="1">
      <alignment horizontal="right" vertical="center"/>
    </xf>
    <xf numFmtId="4" fontId="6" fillId="2" borderId="0" xfId="0" applyNumberFormat="1" applyFont="1" applyFill="1" applyAlignment="1">
      <alignment horizontal="right" vertical="center"/>
    </xf>
    <xf numFmtId="4" fontId="2" fillId="2" borderId="0" xfId="0" applyNumberFormat="1" applyFont="1" applyFill="1" applyAlignment="1">
      <alignment horizontal="right" vertical="center"/>
    </xf>
    <xf numFmtId="4" fontId="8" fillId="3" borderId="2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/>
    </xf>
    <xf numFmtId="4" fontId="10" fillId="2" borderId="9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left" vertical="center"/>
    </xf>
    <xf numFmtId="4" fontId="15" fillId="3" borderId="2" xfId="0" applyNumberFormat="1" applyFont="1" applyFill="1" applyBorder="1" applyAlignment="1">
      <alignment horizontal="center" vertical="center"/>
    </xf>
    <xf numFmtId="4" fontId="15" fillId="0" borderId="9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left" vertical="center"/>
    </xf>
    <xf numFmtId="4" fontId="14" fillId="2" borderId="9" xfId="0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/>
    </xf>
    <xf numFmtId="4" fontId="8" fillId="3" borderId="1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5" fillId="3" borderId="1" xfId="0" applyNumberFormat="1" applyFont="1" applyFill="1" applyBorder="1" applyAlignment="1">
      <alignment horizontal="center" vertical="center"/>
    </xf>
    <xf numFmtId="4" fontId="15" fillId="3" borderId="11" xfId="0" applyNumberFormat="1" applyFont="1" applyFill="1" applyBorder="1" applyAlignment="1">
      <alignment horizontal="center" vertical="center" wrapText="1"/>
    </xf>
    <xf numFmtId="4" fontId="15" fillId="3" borderId="13" xfId="0" applyNumberFormat="1" applyFont="1" applyFill="1" applyBorder="1" applyAlignment="1">
      <alignment horizontal="center" vertical="center" wrapText="1"/>
    </xf>
    <xf numFmtId="4" fontId="8" fillId="3" borderId="7" xfId="0" applyNumberFormat="1" applyFont="1" applyFill="1" applyBorder="1" applyAlignment="1">
      <alignment horizontal="center" vertical="center" wrapText="1"/>
    </xf>
    <xf numFmtId="4" fontId="15" fillId="3" borderId="7" xfId="0" applyNumberFormat="1" applyFont="1" applyFill="1" applyBorder="1" applyAlignment="1">
      <alignment horizontal="center" vertical="center" wrapText="1"/>
    </xf>
    <xf numFmtId="4" fontId="8" fillId="3" borderId="10" xfId="0" applyNumberFormat="1" applyFont="1" applyFill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Border="1" applyAlignment="1"/>
    <xf numFmtId="0" fontId="18" fillId="0" borderId="0" xfId="0" applyFont="1" applyBorder="1" applyAlignment="1"/>
    <xf numFmtId="0" fontId="18" fillId="0" borderId="0" xfId="0" applyFont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44"/>
  <sheetViews>
    <sheetView tabSelected="1" view="pageBreakPreview" topLeftCell="H24" zoomScale="86" zoomScaleNormal="100" zoomScaleSheetLayoutView="86" workbookViewId="0">
      <selection activeCell="T27" sqref="T27"/>
    </sheetView>
  </sheetViews>
  <sheetFormatPr defaultRowHeight="12.75" x14ac:dyDescent="0.2"/>
  <cols>
    <col min="1" max="1" width="50.42578125" style="6" customWidth="1"/>
    <col min="2" max="2" width="26.28515625" style="19" customWidth="1"/>
    <col min="3" max="3" width="27.140625" style="78" customWidth="1"/>
    <col min="4" max="4" width="9.28515625" style="7" customWidth="1"/>
    <col min="5" max="5" width="9.5703125" style="7" customWidth="1"/>
    <col min="6" max="6" width="47" style="7" customWidth="1"/>
    <col min="7" max="7" width="23.28515625" style="7" customWidth="1"/>
    <col min="8" max="8" width="18.85546875" style="7" customWidth="1"/>
    <col min="9" max="11" width="9.28515625" style="7" customWidth="1"/>
    <col min="12" max="12" width="62.85546875" style="60" customWidth="1"/>
    <col min="13" max="13" width="29.5703125" style="60" customWidth="1"/>
    <col min="14" max="14" width="24.7109375" style="60" customWidth="1"/>
    <col min="15" max="15" width="12.7109375" style="60" customWidth="1"/>
    <col min="16" max="16" width="16" style="7" customWidth="1"/>
    <col min="17" max="17" width="18" style="7" customWidth="1"/>
    <col min="18" max="18" width="15.140625" style="7" customWidth="1"/>
    <col min="19" max="19" width="27.140625" style="19" customWidth="1"/>
    <col min="20" max="25" width="17.28515625" style="19" customWidth="1"/>
    <col min="26" max="26" width="48.5703125" style="19" customWidth="1"/>
    <col min="27" max="27" width="26.85546875" style="19" customWidth="1"/>
    <col min="28" max="28" width="17.28515625" style="19" customWidth="1"/>
    <col min="29" max="48" width="9.28515625" style="7" customWidth="1"/>
    <col min="49" max="49" width="74.7109375" style="7" customWidth="1"/>
    <col min="50" max="50" width="24.5703125" style="7" customWidth="1"/>
    <col min="51" max="51" width="25.140625" style="7" customWidth="1"/>
    <col min="52" max="52" width="9.28515625" style="7" customWidth="1"/>
    <col min="53" max="53" width="12.7109375" style="7" customWidth="1"/>
    <col min="54" max="54" width="9.28515625" style="7" customWidth="1"/>
    <col min="55" max="55" width="47" style="7" customWidth="1"/>
    <col min="56" max="56" width="14.7109375" style="7" customWidth="1"/>
    <col min="57" max="57" width="17.5703125" style="7" customWidth="1"/>
    <col min="58" max="59" width="10.5703125" style="7" customWidth="1"/>
    <col min="60" max="60" width="50" style="7" customWidth="1"/>
    <col min="61" max="61" width="14.7109375" style="7" customWidth="1"/>
    <col min="62" max="65" width="14.5703125" style="7" customWidth="1"/>
    <col min="66" max="68" width="13.5703125" customWidth="1"/>
    <col min="69" max="69" width="13.140625" style="52" customWidth="1"/>
  </cols>
  <sheetData>
    <row r="1" spans="1:74" s="1" customFormat="1" ht="16.5" customHeight="1" x14ac:dyDescent="0.25">
      <c r="A1" s="27" t="s">
        <v>17</v>
      </c>
      <c r="B1" s="27"/>
      <c r="C1" s="77"/>
      <c r="D1" s="15" t="s">
        <v>50</v>
      </c>
      <c r="E1" s="3"/>
      <c r="F1" s="3"/>
      <c r="G1" s="3"/>
      <c r="H1" s="3"/>
      <c r="I1" s="3"/>
      <c r="J1" s="3"/>
      <c r="K1" s="3"/>
      <c r="L1" s="58"/>
      <c r="M1" s="58"/>
      <c r="N1" s="58"/>
      <c r="O1" s="58"/>
      <c r="P1" s="3"/>
      <c r="Q1" s="3"/>
      <c r="R1" s="3"/>
      <c r="S1" s="27"/>
      <c r="T1" s="26"/>
      <c r="U1" s="26"/>
      <c r="V1" s="26"/>
      <c r="W1" s="23"/>
      <c r="X1" s="23"/>
      <c r="Y1" s="23"/>
      <c r="Z1" s="26"/>
      <c r="AA1" s="26"/>
      <c r="AB1" s="26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Q1" s="51"/>
    </row>
    <row r="2" spans="1:74" s="1" customFormat="1" ht="16.5" customHeight="1" x14ac:dyDescent="0.25">
      <c r="A2" s="27" t="s">
        <v>16</v>
      </c>
      <c r="B2" s="27"/>
      <c r="C2" s="77"/>
      <c r="D2" s="4" t="s">
        <v>51</v>
      </c>
      <c r="E2" s="4"/>
      <c r="F2" s="4"/>
      <c r="G2" s="4"/>
      <c r="H2" s="4"/>
      <c r="I2" s="4"/>
      <c r="J2" s="4"/>
      <c r="K2" s="4"/>
      <c r="L2" s="59"/>
      <c r="M2" s="59"/>
      <c r="N2" s="59"/>
      <c r="O2" s="59"/>
      <c r="P2" s="4"/>
      <c r="Q2" s="4"/>
      <c r="R2" s="4"/>
      <c r="S2" s="27"/>
      <c r="T2" s="26"/>
      <c r="U2" s="26"/>
      <c r="V2" s="26"/>
      <c r="W2" s="23"/>
      <c r="X2" s="23"/>
      <c r="Y2" s="23"/>
      <c r="Z2" s="26"/>
      <c r="AA2" s="26"/>
      <c r="AB2" s="26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Q2" s="51"/>
    </row>
    <row r="3" spans="1:74" s="1" customFormat="1" ht="16.5" customHeight="1" x14ac:dyDescent="0.25">
      <c r="A3" s="27" t="s">
        <v>15</v>
      </c>
      <c r="B3" s="27"/>
      <c r="C3" s="77"/>
      <c r="D3" s="4" t="s">
        <v>52</v>
      </c>
      <c r="E3" s="4"/>
      <c r="F3" s="4"/>
      <c r="G3" s="4"/>
      <c r="H3" s="4"/>
      <c r="I3" s="4"/>
      <c r="J3" s="4"/>
      <c r="K3" s="4"/>
      <c r="L3" s="59"/>
      <c r="M3" s="59"/>
      <c r="N3" s="59"/>
      <c r="O3" s="59"/>
      <c r="P3" s="4"/>
      <c r="Q3" s="4"/>
      <c r="R3" s="4"/>
      <c r="S3" s="27"/>
      <c r="T3" s="26"/>
      <c r="U3" s="26"/>
      <c r="V3" s="26"/>
      <c r="W3" s="23"/>
      <c r="X3" s="23"/>
      <c r="Y3" s="23"/>
      <c r="Z3" s="26"/>
      <c r="AA3" s="26"/>
      <c r="AB3" s="26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Q3" s="51"/>
    </row>
    <row r="4" spans="1:74" s="1" customFormat="1" ht="16.5" customHeight="1" x14ac:dyDescent="0.2">
      <c r="A4" s="27" t="s">
        <v>14</v>
      </c>
      <c r="B4" s="27"/>
      <c r="C4" s="77"/>
      <c r="D4" s="7"/>
      <c r="E4" s="7"/>
      <c r="F4" s="7"/>
      <c r="G4" s="7"/>
      <c r="H4" s="7"/>
      <c r="I4" s="7"/>
      <c r="J4" s="7"/>
      <c r="K4" s="7"/>
      <c r="L4" s="60"/>
      <c r="M4" s="60"/>
      <c r="N4" s="60"/>
      <c r="O4" s="60"/>
      <c r="P4" s="7"/>
      <c r="Q4" s="7"/>
      <c r="R4" s="7"/>
      <c r="S4" s="27"/>
      <c r="T4" s="26"/>
      <c r="U4" s="23"/>
      <c r="V4" s="23"/>
      <c r="W4" s="23"/>
      <c r="X4" s="23"/>
      <c r="Y4" s="23"/>
      <c r="Z4" s="26"/>
      <c r="AA4" s="26"/>
      <c r="AB4" s="26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Q4" s="51"/>
    </row>
    <row r="5" spans="1:74" s="1" customFormat="1" x14ac:dyDescent="0.2">
      <c r="A5" s="5" t="s">
        <v>55</v>
      </c>
      <c r="B5" s="19"/>
      <c r="C5" s="78"/>
      <c r="D5" s="7"/>
      <c r="E5" s="7"/>
      <c r="F5" s="7"/>
      <c r="G5" s="7"/>
      <c r="H5" s="7"/>
      <c r="I5" s="7"/>
      <c r="J5" s="7"/>
      <c r="K5" s="7"/>
      <c r="L5" s="60"/>
      <c r="M5" s="60"/>
      <c r="N5" s="60"/>
      <c r="O5" s="60"/>
      <c r="P5" s="7"/>
      <c r="Q5" s="7"/>
      <c r="R5" s="7"/>
      <c r="S5" s="19"/>
      <c r="T5" s="19"/>
      <c r="U5" s="19"/>
      <c r="V5" s="19"/>
      <c r="W5" s="19"/>
      <c r="X5" s="19"/>
      <c r="Y5" s="19"/>
      <c r="Z5" s="19"/>
      <c r="AA5" s="19"/>
      <c r="AB5" s="19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Q5" s="51"/>
    </row>
    <row r="6" spans="1:74" s="1" customFormat="1" ht="15.75" customHeight="1" x14ac:dyDescent="0.2">
      <c r="B6" s="41" t="s">
        <v>13</v>
      </c>
      <c r="C6" s="42"/>
      <c r="D6" s="22"/>
      <c r="E6" s="16"/>
      <c r="F6" s="24"/>
      <c r="G6" s="24"/>
      <c r="H6" s="24"/>
      <c r="I6" s="24"/>
      <c r="J6" s="24"/>
      <c r="K6" s="24"/>
      <c r="L6" s="24"/>
      <c r="M6" s="24"/>
      <c r="N6" s="24"/>
      <c r="O6" s="24"/>
      <c r="P6" s="16"/>
      <c r="Q6" s="24"/>
      <c r="R6" s="24"/>
      <c r="S6" s="28"/>
      <c r="T6" s="22"/>
      <c r="U6" s="22"/>
      <c r="V6" s="22"/>
      <c r="W6" s="22"/>
      <c r="X6" s="22"/>
      <c r="Y6" s="22"/>
      <c r="Z6" s="28"/>
      <c r="AA6" s="28"/>
      <c r="AB6" s="28"/>
      <c r="AC6" s="16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16"/>
      <c r="BG6" s="24"/>
      <c r="BH6" s="24"/>
      <c r="BI6" s="24"/>
      <c r="BJ6" s="24"/>
      <c r="BK6" s="24"/>
      <c r="BL6" s="24"/>
      <c r="BM6" s="24"/>
      <c r="BN6" s="16"/>
      <c r="BO6" s="24"/>
      <c r="BP6" s="24"/>
      <c r="BQ6" s="24"/>
      <c r="BR6" s="16"/>
      <c r="BS6" s="16"/>
      <c r="BT6" s="16"/>
      <c r="BU6" s="16"/>
      <c r="BV6" s="16"/>
    </row>
    <row r="7" spans="1:74" s="8" customFormat="1" ht="71.25" customHeight="1" x14ac:dyDescent="0.2">
      <c r="A7" s="82" t="s">
        <v>25</v>
      </c>
      <c r="B7" s="83" t="s">
        <v>12</v>
      </c>
      <c r="C7" s="83" t="s">
        <v>48</v>
      </c>
      <c r="D7" s="55" t="s">
        <v>56</v>
      </c>
      <c r="E7" s="55" t="s">
        <v>56</v>
      </c>
      <c r="F7" s="82" t="s">
        <v>25</v>
      </c>
      <c r="G7" s="83" t="s">
        <v>12</v>
      </c>
      <c r="H7" s="83" t="s">
        <v>48</v>
      </c>
      <c r="I7" s="55" t="s">
        <v>56</v>
      </c>
      <c r="J7" s="55" t="s">
        <v>59</v>
      </c>
      <c r="K7" s="55" t="s">
        <v>59</v>
      </c>
      <c r="L7" s="84" t="s">
        <v>25</v>
      </c>
      <c r="M7" s="80" t="s">
        <v>12</v>
      </c>
      <c r="N7" s="80" t="s">
        <v>62</v>
      </c>
      <c r="O7" s="55" t="s">
        <v>58</v>
      </c>
    </row>
    <row r="8" spans="1:74" s="8" customFormat="1" ht="22.5" customHeight="1" x14ac:dyDescent="0.2">
      <c r="A8" s="82"/>
      <c r="B8" s="83"/>
      <c r="C8" s="83"/>
      <c r="D8" s="57" t="s">
        <v>57</v>
      </c>
      <c r="E8" s="57" t="s">
        <v>61</v>
      </c>
      <c r="F8" s="82"/>
      <c r="G8" s="83"/>
      <c r="H8" s="83"/>
      <c r="I8" s="57" t="s">
        <v>53</v>
      </c>
      <c r="J8" s="57" t="s">
        <v>49</v>
      </c>
      <c r="K8" s="57" t="s">
        <v>60</v>
      </c>
      <c r="L8" s="85"/>
      <c r="M8" s="81"/>
      <c r="N8" s="81"/>
      <c r="O8" s="57" t="s">
        <v>54</v>
      </c>
    </row>
    <row r="9" spans="1:74" s="1" customFormat="1" ht="12.75" customHeight="1" x14ac:dyDescent="0.2">
      <c r="A9" s="45" t="s">
        <v>11</v>
      </c>
      <c r="B9" s="46"/>
      <c r="C9" s="39">
        <f>SUM(C10:C11)</f>
        <v>1.1700000000000002</v>
      </c>
      <c r="D9" s="56">
        <f t="shared" ref="D9:K9" si="0">SUM(D10:D11)</f>
        <v>0</v>
      </c>
      <c r="E9" s="56">
        <f t="shared" si="0"/>
        <v>0</v>
      </c>
      <c r="F9" s="45" t="s">
        <v>11</v>
      </c>
      <c r="G9" s="46"/>
      <c r="H9" s="35">
        <f>SUM(H10:H11)</f>
        <v>1.1700000000000002</v>
      </c>
      <c r="I9" s="56">
        <f t="shared" si="0"/>
        <v>7348.5360000000001</v>
      </c>
      <c r="J9" s="56">
        <f t="shared" si="0"/>
        <v>7153.38</v>
      </c>
      <c r="K9" s="56">
        <f t="shared" si="0"/>
        <v>6670.4040000000014</v>
      </c>
      <c r="L9" s="61" t="s">
        <v>11</v>
      </c>
      <c r="M9" s="62"/>
      <c r="N9" s="39">
        <f>SUM(N10:N11)</f>
        <v>0</v>
      </c>
      <c r="O9" s="63">
        <f t="shared" ref="O9" si="1">SUM(O10:O11)</f>
        <v>0</v>
      </c>
    </row>
    <row r="10" spans="1:74" s="1" customFormat="1" ht="31.5" customHeight="1" x14ac:dyDescent="0.2">
      <c r="A10" s="33" t="s">
        <v>18</v>
      </c>
      <c r="B10" s="32" t="s">
        <v>29</v>
      </c>
      <c r="C10" s="62">
        <v>1.1200000000000001</v>
      </c>
      <c r="D10" s="10">
        <v>0</v>
      </c>
      <c r="E10" s="10">
        <v>0</v>
      </c>
      <c r="F10" s="33" t="s">
        <v>18</v>
      </c>
      <c r="G10" s="32" t="s">
        <v>29</v>
      </c>
      <c r="H10" s="32">
        <v>1.1200000000000001</v>
      </c>
      <c r="I10" s="10">
        <f t="shared" ref="I10:K10" si="2">$C$10*12*I35</f>
        <v>7034.4960000000001</v>
      </c>
      <c r="J10" s="10">
        <f t="shared" si="2"/>
        <v>6847.68</v>
      </c>
      <c r="K10" s="10">
        <f t="shared" si="2"/>
        <v>6385.344000000001</v>
      </c>
      <c r="L10" s="64" t="s">
        <v>18</v>
      </c>
      <c r="M10" s="62" t="s">
        <v>29</v>
      </c>
      <c r="N10" s="62">
        <v>0</v>
      </c>
      <c r="O10" s="30">
        <f>$AT$10*12*O35</f>
        <v>0</v>
      </c>
    </row>
    <row r="11" spans="1:74" s="1" customFormat="1" ht="63.75" customHeight="1" x14ac:dyDescent="0.2">
      <c r="A11" s="33" t="s">
        <v>22</v>
      </c>
      <c r="B11" s="32" t="s">
        <v>29</v>
      </c>
      <c r="C11" s="62">
        <v>0.05</v>
      </c>
      <c r="D11" s="10">
        <v>0</v>
      </c>
      <c r="E11" s="10">
        <v>0</v>
      </c>
      <c r="F11" s="33" t="s">
        <v>22</v>
      </c>
      <c r="G11" s="32" t="s">
        <v>29</v>
      </c>
      <c r="H11" s="32">
        <v>0.05</v>
      </c>
      <c r="I11" s="10">
        <f t="shared" ref="I11:K11" si="3">$C$11*12*I35</f>
        <v>314.04000000000002</v>
      </c>
      <c r="J11" s="10">
        <f t="shared" si="3"/>
        <v>305.70000000000005</v>
      </c>
      <c r="K11" s="10">
        <f t="shared" si="3"/>
        <v>285.06000000000006</v>
      </c>
      <c r="L11" s="33" t="s">
        <v>22</v>
      </c>
      <c r="M11" s="62" t="s">
        <v>29</v>
      </c>
      <c r="N11" s="62">
        <v>0</v>
      </c>
      <c r="O11" s="30">
        <f>$AT$11*12*O35</f>
        <v>0</v>
      </c>
    </row>
    <row r="12" spans="1:74" s="1" customFormat="1" ht="23.85" customHeight="1" x14ac:dyDescent="0.2">
      <c r="A12" s="34" t="s">
        <v>10</v>
      </c>
      <c r="B12" s="46"/>
      <c r="C12" s="39">
        <f>SUM(C13:C19)</f>
        <v>9.4499999999999993</v>
      </c>
      <c r="D12" s="9">
        <f>SUM(D13:D19)</f>
        <v>21761.460000000003</v>
      </c>
      <c r="E12" s="9">
        <f t="shared" ref="E12" si="4">SUM(E13:E19)</f>
        <v>22929.48</v>
      </c>
      <c r="F12" s="34" t="s">
        <v>10</v>
      </c>
      <c r="G12" s="46"/>
      <c r="H12" s="35">
        <f>SUM(H13:H19)</f>
        <v>9.4499999999999993</v>
      </c>
      <c r="I12" s="9">
        <f t="shared" ref="I12:J12" si="5">SUM(I13:I19)</f>
        <v>59353.56</v>
      </c>
      <c r="J12" s="9">
        <f t="shared" si="5"/>
        <v>57777.3</v>
      </c>
      <c r="K12" s="9">
        <f t="shared" ref="K12" si="6">SUM(K13:K19)</f>
        <v>53876.340000000004</v>
      </c>
      <c r="L12" s="34" t="s">
        <v>10</v>
      </c>
      <c r="M12" s="62"/>
      <c r="N12" s="61">
        <f>SUM(N13:N19)</f>
        <v>9.4499999999999993</v>
      </c>
      <c r="O12" s="65">
        <f>SUM(O13:O19)</f>
        <v>8901.9</v>
      </c>
    </row>
    <row r="13" spans="1:74" s="1" customFormat="1" ht="23.25" customHeight="1" x14ac:dyDescent="0.2">
      <c r="A13" s="33" t="s">
        <v>30</v>
      </c>
      <c r="B13" s="32" t="s">
        <v>19</v>
      </c>
      <c r="C13" s="62">
        <v>0.39</v>
      </c>
      <c r="D13" s="10">
        <f t="shared" ref="D13:K13" si="7">$C$13*12*D35</f>
        <v>898.09199999999998</v>
      </c>
      <c r="E13" s="10">
        <f t="shared" si="7"/>
        <v>946.29599999999994</v>
      </c>
      <c r="F13" s="33" t="s">
        <v>30</v>
      </c>
      <c r="G13" s="32" t="s">
        <v>19</v>
      </c>
      <c r="H13" s="32">
        <v>0.39</v>
      </c>
      <c r="I13" s="10">
        <f t="shared" si="7"/>
        <v>2449.5119999999997</v>
      </c>
      <c r="J13" s="10">
        <f t="shared" si="7"/>
        <v>2384.46</v>
      </c>
      <c r="K13" s="10">
        <f t="shared" si="7"/>
        <v>2223.4679999999998</v>
      </c>
      <c r="L13" s="64" t="s">
        <v>30</v>
      </c>
      <c r="M13" s="62" t="s">
        <v>19</v>
      </c>
      <c r="N13" s="66">
        <v>0.39</v>
      </c>
      <c r="O13" s="67">
        <f>N13*12*$O$35</f>
        <v>367.38</v>
      </c>
    </row>
    <row r="14" spans="1:74" s="1" customFormat="1" ht="30" customHeight="1" x14ac:dyDescent="0.2">
      <c r="A14" s="33" t="s">
        <v>31</v>
      </c>
      <c r="B14" s="32" t="s">
        <v>9</v>
      </c>
      <c r="C14" s="62">
        <v>0.7</v>
      </c>
      <c r="D14" s="10">
        <f t="shared" ref="D14:K14" si="8">$C$14*12*D35</f>
        <v>1611.9599999999998</v>
      </c>
      <c r="E14" s="10">
        <f t="shared" si="8"/>
        <v>1698.4799999999996</v>
      </c>
      <c r="F14" s="33" t="s">
        <v>31</v>
      </c>
      <c r="G14" s="32" t="s">
        <v>9</v>
      </c>
      <c r="H14" s="32">
        <v>0.7</v>
      </c>
      <c r="I14" s="10">
        <f t="shared" si="8"/>
        <v>4396.5599999999995</v>
      </c>
      <c r="J14" s="10">
        <f t="shared" si="8"/>
        <v>4279.7999999999993</v>
      </c>
      <c r="K14" s="10">
        <f t="shared" si="8"/>
        <v>3990.8399999999997</v>
      </c>
      <c r="L14" s="64" t="s">
        <v>31</v>
      </c>
      <c r="M14" s="62" t="s">
        <v>9</v>
      </c>
      <c r="N14" s="66">
        <v>0.7</v>
      </c>
      <c r="O14" s="67">
        <f t="shared" ref="O14:O19" si="9">N14*12*$O$35</f>
        <v>659.39999999999986</v>
      </c>
    </row>
    <row r="15" spans="1:74" s="1" customFormat="1" ht="32.25" customHeight="1" x14ac:dyDescent="0.2">
      <c r="A15" s="33" t="s">
        <v>32</v>
      </c>
      <c r="B15" s="32" t="s">
        <v>20</v>
      </c>
      <c r="C15" s="62">
        <v>0.38</v>
      </c>
      <c r="D15" s="10">
        <f t="shared" ref="D15:K15" si="10">$C$15*12*D35</f>
        <v>875.06400000000008</v>
      </c>
      <c r="E15" s="10">
        <f t="shared" si="10"/>
        <v>922.03200000000004</v>
      </c>
      <c r="F15" s="33" t="s">
        <v>32</v>
      </c>
      <c r="G15" s="32" t="s">
        <v>20</v>
      </c>
      <c r="H15" s="32">
        <v>0.38</v>
      </c>
      <c r="I15" s="10">
        <f t="shared" si="10"/>
        <v>2386.7040000000002</v>
      </c>
      <c r="J15" s="10">
        <f t="shared" si="10"/>
        <v>2323.3200000000002</v>
      </c>
      <c r="K15" s="10">
        <f t="shared" si="10"/>
        <v>2166.4560000000001</v>
      </c>
      <c r="L15" s="64" t="s">
        <v>32</v>
      </c>
      <c r="M15" s="62" t="s">
        <v>20</v>
      </c>
      <c r="N15" s="66">
        <v>0.38</v>
      </c>
      <c r="O15" s="67">
        <f t="shared" si="9"/>
        <v>357.96000000000004</v>
      </c>
    </row>
    <row r="16" spans="1:74" s="1" customFormat="1" ht="57.75" customHeight="1" x14ac:dyDescent="0.2">
      <c r="A16" s="36" t="s">
        <v>33</v>
      </c>
      <c r="B16" s="47" t="s">
        <v>8</v>
      </c>
      <c r="C16" s="62">
        <v>0.54</v>
      </c>
      <c r="D16" s="10">
        <f t="shared" ref="D16:K16" si="11">$C$16*12*D35</f>
        <v>1243.5120000000002</v>
      </c>
      <c r="E16" s="10">
        <f t="shared" si="11"/>
        <v>1310.2560000000001</v>
      </c>
      <c r="F16" s="36" t="s">
        <v>33</v>
      </c>
      <c r="G16" s="47" t="s">
        <v>8</v>
      </c>
      <c r="H16" s="32">
        <v>0.54</v>
      </c>
      <c r="I16" s="10">
        <f t="shared" si="11"/>
        <v>3391.6320000000001</v>
      </c>
      <c r="J16" s="10">
        <f t="shared" si="11"/>
        <v>3301.5600000000004</v>
      </c>
      <c r="K16" s="10">
        <f t="shared" si="11"/>
        <v>3078.6480000000001</v>
      </c>
      <c r="L16" s="36" t="s">
        <v>33</v>
      </c>
      <c r="M16" s="68" t="s">
        <v>8</v>
      </c>
      <c r="N16" s="66">
        <v>0.54</v>
      </c>
      <c r="O16" s="67">
        <f t="shared" si="9"/>
        <v>508.68</v>
      </c>
    </row>
    <row r="17" spans="1:15" s="1" customFormat="1" ht="38.25" customHeight="1" x14ac:dyDescent="0.2">
      <c r="A17" s="33" t="s">
        <v>34</v>
      </c>
      <c r="B17" s="32" t="s">
        <v>26</v>
      </c>
      <c r="C17" s="62">
        <v>0.06</v>
      </c>
      <c r="D17" s="10">
        <f t="shared" ref="D17:K17" si="12">$C$17*12*D35</f>
        <v>138.16800000000001</v>
      </c>
      <c r="E17" s="10">
        <f t="shared" si="12"/>
        <v>145.58399999999997</v>
      </c>
      <c r="F17" s="33" t="s">
        <v>34</v>
      </c>
      <c r="G17" s="32" t="s">
        <v>26</v>
      </c>
      <c r="H17" s="32">
        <v>0.06</v>
      </c>
      <c r="I17" s="10">
        <f t="shared" si="12"/>
        <v>376.84799999999996</v>
      </c>
      <c r="J17" s="10">
        <f t="shared" si="12"/>
        <v>366.84</v>
      </c>
      <c r="K17" s="10">
        <f t="shared" si="12"/>
        <v>342.072</v>
      </c>
      <c r="L17" s="33" t="s">
        <v>34</v>
      </c>
      <c r="M17" s="62" t="s">
        <v>26</v>
      </c>
      <c r="N17" s="66">
        <v>0.06</v>
      </c>
      <c r="O17" s="67">
        <f t="shared" si="9"/>
        <v>56.519999999999996</v>
      </c>
    </row>
    <row r="18" spans="1:15" s="1" customFormat="1" ht="24" x14ac:dyDescent="0.2">
      <c r="A18" s="33" t="s">
        <v>35</v>
      </c>
      <c r="B18" s="48" t="s">
        <v>36</v>
      </c>
      <c r="C18" s="62">
        <v>3.34</v>
      </c>
      <c r="D18" s="10">
        <f t="shared" ref="D18:K18" si="13">$C$18*12*D35</f>
        <v>7691.3519999999999</v>
      </c>
      <c r="E18" s="10">
        <f t="shared" si="13"/>
        <v>8104.1759999999995</v>
      </c>
      <c r="F18" s="33" t="s">
        <v>35</v>
      </c>
      <c r="G18" s="48" t="s">
        <v>36</v>
      </c>
      <c r="H18" s="32">
        <v>3.34</v>
      </c>
      <c r="I18" s="10">
        <f t="shared" si="13"/>
        <v>20977.871999999999</v>
      </c>
      <c r="J18" s="10">
        <f t="shared" si="13"/>
        <v>20420.759999999998</v>
      </c>
      <c r="K18" s="10">
        <f t="shared" si="13"/>
        <v>19042.008000000002</v>
      </c>
      <c r="L18" s="64" t="s">
        <v>35</v>
      </c>
      <c r="M18" s="68" t="s">
        <v>36</v>
      </c>
      <c r="N18" s="66">
        <v>3.34</v>
      </c>
      <c r="O18" s="67">
        <f t="shared" si="9"/>
        <v>3146.2799999999997</v>
      </c>
    </row>
    <row r="19" spans="1:15" s="29" customFormat="1" ht="49.5" customHeight="1" x14ac:dyDescent="0.2">
      <c r="A19" s="33" t="s">
        <v>37</v>
      </c>
      <c r="B19" s="32" t="s">
        <v>3</v>
      </c>
      <c r="C19" s="62">
        <v>4.04</v>
      </c>
      <c r="D19" s="10">
        <f t="shared" ref="D19:K19" si="14">$C$19*12*D35</f>
        <v>9303.3120000000017</v>
      </c>
      <c r="E19" s="10">
        <f t="shared" si="14"/>
        <v>9802.6560000000009</v>
      </c>
      <c r="F19" s="33" t="s">
        <v>37</v>
      </c>
      <c r="G19" s="32" t="s">
        <v>3</v>
      </c>
      <c r="H19" s="32">
        <v>4.04</v>
      </c>
      <c r="I19" s="10">
        <f t="shared" si="14"/>
        <v>25374.432000000001</v>
      </c>
      <c r="J19" s="10">
        <f t="shared" si="14"/>
        <v>24700.560000000001</v>
      </c>
      <c r="K19" s="10">
        <f t="shared" si="14"/>
        <v>23032.848000000002</v>
      </c>
      <c r="L19" s="64" t="s">
        <v>37</v>
      </c>
      <c r="M19" s="62" t="s">
        <v>3</v>
      </c>
      <c r="N19" s="66">
        <v>4.04</v>
      </c>
      <c r="O19" s="67">
        <f t="shared" si="9"/>
        <v>3805.6800000000003</v>
      </c>
    </row>
    <row r="20" spans="1:15" s="29" customFormat="1" ht="64.5" customHeight="1" x14ac:dyDescent="0.2">
      <c r="A20" s="36"/>
      <c r="B20" s="32"/>
      <c r="C20" s="62"/>
      <c r="D20" s="10"/>
      <c r="E20" s="10"/>
      <c r="F20" s="36"/>
      <c r="G20" s="32"/>
      <c r="H20" s="32"/>
      <c r="I20" s="10"/>
      <c r="J20" s="10"/>
      <c r="K20" s="10"/>
      <c r="L20" s="69"/>
      <c r="M20" s="62"/>
      <c r="N20" s="66"/>
      <c r="O20" s="67"/>
    </row>
    <row r="21" spans="1:15" s="29" customFormat="1" ht="12.75" customHeight="1" x14ac:dyDescent="0.2">
      <c r="A21" s="36"/>
      <c r="B21" s="32"/>
      <c r="C21" s="62"/>
      <c r="D21" s="10"/>
      <c r="E21" s="10"/>
      <c r="F21" s="36"/>
      <c r="G21" s="32"/>
      <c r="H21" s="32"/>
      <c r="I21" s="10"/>
      <c r="J21" s="10"/>
      <c r="K21" s="10"/>
      <c r="L21" s="69"/>
      <c r="M21" s="62"/>
      <c r="N21" s="66"/>
      <c r="O21" s="67"/>
    </row>
    <row r="22" spans="1:15" s="1" customFormat="1" ht="27" customHeight="1" x14ac:dyDescent="0.2">
      <c r="A22" s="34" t="s">
        <v>7</v>
      </c>
      <c r="B22" s="46"/>
      <c r="C22" s="79">
        <f>SUM(C23:C25)</f>
        <v>3.36</v>
      </c>
      <c r="D22" s="11">
        <f>SUM(D23:D25)</f>
        <v>7737.4080000000004</v>
      </c>
      <c r="E22" s="11">
        <f t="shared" ref="E22" si="15">SUM(E23:E25)</f>
        <v>8152.7039999999997</v>
      </c>
      <c r="F22" s="34" t="s">
        <v>7</v>
      </c>
      <c r="G22" s="46"/>
      <c r="H22" s="37">
        <f>SUM(H23:H25)</f>
        <v>3.36</v>
      </c>
      <c r="I22" s="11">
        <f t="shared" ref="I22:J22" si="16">SUM(I23:I25)</f>
        <v>21103.487999999998</v>
      </c>
      <c r="J22" s="11">
        <f t="shared" si="16"/>
        <v>20543.04</v>
      </c>
      <c r="K22" s="11">
        <f t="shared" ref="K22" si="17">SUM(K23:K25)</f>
        <v>19156.031999999999</v>
      </c>
      <c r="L22" s="34" t="s">
        <v>7</v>
      </c>
      <c r="M22" s="62"/>
      <c r="N22" s="70">
        <f>SUM(N23:N25)</f>
        <v>2.66</v>
      </c>
      <c r="O22" s="65">
        <f>SUM(O23:O25)</f>
        <v>2505.7200000000003</v>
      </c>
    </row>
    <row r="23" spans="1:15" s="1" customFormat="1" ht="36" customHeight="1" x14ac:dyDescent="0.2">
      <c r="A23" s="33" t="s">
        <v>38</v>
      </c>
      <c r="B23" s="32" t="s">
        <v>3</v>
      </c>
      <c r="C23" s="62">
        <v>1.1100000000000001</v>
      </c>
      <c r="D23" s="10">
        <f t="shared" ref="D23:K23" si="18">$C$23*12*D35</f>
        <v>2556.1080000000002</v>
      </c>
      <c r="E23" s="10">
        <f t="shared" si="18"/>
        <v>2693.3040000000001</v>
      </c>
      <c r="F23" s="33" t="s">
        <v>38</v>
      </c>
      <c r="G23" s="32" t="s">
        <v>3</v>
      </c>
      <c r="H23" s="32">
        <v>1.1100000000000001</v>
      </c>
      <c r="I23" s="10">
        <f t="shared" si="18"/>
        <v>6971.6880000000001</v>
      </c>
      <c r="J23" s="10">
        <f t="shared" si="18"/>
        <v>6786.54</v>
      </c>
      <c r="K23" s="10">
        <f t="shared" si="18"/>
        <v>6328.3320000000003</v>
      </c>
      <c r="L23" s="33" t="s">
        <v>38</v>
      </c>
      <c r="M23" s="62" t="s">
        <v>3</v>
      </c>
      <c r="N23" s="66">
        <v>1.1100000000000001</v>
      </c>
      <c r="O23" s="67">
        <f>N23*12*$O$35</f>
        <v>1045.6200000000001</v>
      </c>
    </row>
    <row r="24" spans="1:15" s="1" customFormat="1" ht="71.25" customHeight="1" x14ac:dyDescent="0.2">
      <c r="A24" s="33" t="s">
        <v>39</v>
      </c>
      <c r="B24" s="47" t="s">
        <v>6</v>
      </c>
      <c r="C24" s="62">
        <v>0.14000000000000001</v>
      </c>
      <c r="D24" s="10">
        <f t="shared" ref="D24:K24" si="19">$C$24*12*D35</f>
        <v>322.39200000000005</v>
      </c>
      <c r="E24" s="10">
        <f t="shared" si="19"/>
        <v>339.69600000000003</v>
      </c>
      <c r="F24" s="33" t="s">
        <v>39</v>
      </c>
      <c r="G24" s="47" t="s">
        <v>6</v>
      </c>
      <c r="H24" s="32">
        <v>0.14000000000000001</v>
      </c>
      <c r="I24" s="10">
        <f t="shared" si="19"/>
        <v>879.31200000000001</v>
      </c>
      <c r="J24" s="10">
        <f t="shared" si="19"/>
        <v>855.96</v>
      </c>
      <c r="K24" s="10">
        <f t="shared" si="19"/>
        <v>798.16800000000012</v>
      </c>
      <c r="L24" s="33" t="s">
        <v>39</v>
      </c>
      <c r="M24" s="68" t="s">
        <v>6</v>
      </c>
      <c r="N24" s="66">
        <v>0.14000000000000001</v>
      </c>
      <c r="O24" s="67">
        <f t="shared" ref="O24:O25" si="20">N24*12*$O$35</f>
        <v>131.88000000000002</v>
      </c>
    </row>
    <row r="25" spans="1:15" s="1" customFormat="1" ht="112.5" customHeight="1" x14ac:dyDescent="0.2">
      <c r="A25" s="33" t="s">
        <v>40</v>
      </c>
      <c r="B25" s="32" t="s">
        <v>5</v>
      </c>
      <c r="C25" s="62">
        <v>2.11</v>
      </c>
      <c r="D25" s="10">
        <f t="shared" ref="D25:K25" si="21">$C$25*12*D35</f>
        <v>4858.9080000000004</v>
      </c>
      <c r="E25" s="10">
        <f t="shared" si="21"/>
        <v>5119.7039999999997</v>
      </c>
      <c r="F25" s="33" t="s">
        <v>40</v>
      </c>
      <c r="G25" s="32" t="s">
        <v>5</v>
      </c>
      <c r="H25" s="32">
        <v>2.11</v>
      </c>
      <c r="I25" s="10">
        <f t="shared" si="21"/>
        <v>13252.487999999999</v>
      </c>
      <c r="J25" s="10">
        <f t="shared" si="21"/>
        <v>12900.54</v>
      </c>
      <c r="K25" s="10">
        <f t="shared" si="21"/>
        <v>12029.532000000001</v>
      </c>
      <c r="L25" s="33" t="s">
        <v>40</v>
      </c>
      <c r="M25" s="62" t="s">
        <v>5</v>
      </c>
      <c r="N25" s="66">
        <v>1.41</v>
      </c>
      <c r="O25" s="67">
        <f t="shared" si="20"/>
        <v>1328.2199999999998</v>
      </c>
    </row>
    <row r="26" spans="1:15" s="1" customFormat="1" ht="24.75" customHeight="1" x14ac:dyDescent="0.2">
      <c r="A26" s="34" t="s">
        <v>4</v>
      </c>
      <c r="B26" s="46"/>
      <c r="C26" s="79">
        <f>SUM(C27:C31)</f>
        <v>6.46</v>
      </c>
      <c r="D26" s="25">
        <f>SUM(D27:D31)</f>
        <v>14876.088000000002</v>
      </c>
      <c r="E26" s="25">
        <f t="shared" ref="E26" si="22">SUM(E27:E31)</f>
        <v>15674.543999999998</v>
      </c>
      <c r="F26" s="34" t="s">
        <v>4</v>
      </c>
      <c r="G26" s="46"/>
      <c r="H26" s="37">
        <f>SUM(H27:H31)</f>
        <v>6.46</v>
      </c>
      <c r="I26" s="25">
        <f t="shared" ref="I26:J26" si="23">SUM(I27:I31)</f>
        <v>40573.967999999993</v>
      </c>
      <c r="J26" s="25">
        <f t="shared" si="23"/>
        <v>39496.439999999995</v>
      </c>
      <c r="K26" s="53">
        <f t="shared" ref="K26" si="24">SUM(K27:K31)</f>
        <v>36829.752</v>
      </c>
      <c r="L26" s="61" t="s">
        <v>4</v>
      </c>
      <c r="M26" s="62"/>
      <c r="N26" s="70">
        <f>SUM(N27:N31)</f>
        <v>4</v>
      </c>
      <c r="O26" s="71">
        <f>SUM(O27:O31)</f>
        <v>3768</v>
      </c>
    </row>
    <row r="27" spans="1:15" s="31" customFormat="1" ht="156.75" customHeight="1" x14ac:dyDescent="0.2">
      <c r="A27" s="33" t="s">
        <v>41</v>
      </c>
      <c r="B27" s="47" t="s">
        <v>42</v>
      </c>
      <c r="C27" s="62">
        <v>1.81</v>
      </c>
      <c r="D27" s="30">
        <f t="shared" ref="D27:K27" si="25">$C$27*12*D35</f>
        <v>4168.0680000000002</v>
      </c>
      <c r="E27" s="30">
        <f t="shared" si="25"/>
        <v>4391.7839999999997</v>
      </c>
      <c r="F27" s="33" t="s">
        <v>41</v>
      </c>
      <c r="G27" s="47" t="s">
        <v>42</v>
      </c>
      <c r="H27" s="32">
        <v>1.81</v>
      </c>
      <c r="I27" s="30">
        <f t="shared" si="25"/>
        <v>11368.248</v>
      </c>
      <c r="J27" s="30">
        <f t="shared" si="25"/>
        <v>11066.34</v>
      </c>
      <c r="K27" s="30">
        <f t="shared" si="25"/>
        <v>10319.172</v>
      </c>
      <c r="L27" s="33" t="s">
        <v>41</v>
      </c>
      <c r="M27" s="68" t="s">
        <v>42</v>
      </c>
      <c r="N27" s="66">
        <v>1.1499999999999999</v>
      </c>
      <c r="O27" s="67">
        <f>N27*12*$O$35</f>
        <v>1083.3</v>
      </c>
    </row>
    <row r="28" spans="1:15" s="1" customFormat="1" ht="63.75" customHeight="1" x14ac:dyDescent="0.2">
      <c r="A28" s="33" t="s">
        <v>43</v>
      </c>
      <c r="B28" s="47" t="s">
        <v>44</v>
      </c>
      <c r="C28" s="62">
        <v>1.48</v>
      </c>
      <c r="D28" s="30">
        <f t="shared" ref="D28:K28" si="26">$C$28*12*D35</f>
        <v>3408.1439999999998</v>
      </c>
      <c r="E28" s="30">
        <f t="shared" si="26"/>
        <v>3591.0719999999992</v>
      </c>
      <c r="F28" s="33" t="s">
        <v>43</v>
      </c>
      <c r="G28" s="47" t="s">
        <v>44</v>
      </c>
      <c r="H28" s="32">
        <v>1.48</v>
      </c>
      <c r="I28" s="30">
        <f t="shared" si="26"/>
        <v>9295.5839999999989</v>
      </c>
      <c r="J28" s="30">
        <f t="shared" si="26"/>
        <v>9048.7199999999993</v>
      </c>
      <c r="K28" s="30">
        <f t="shared" si="26"/>
        <v>8437.7759999999998</v>
      </c>
      <c r="L28" s="64" t="s">
        <v>43</v>
      </c>
      <c r="M28" s="68" t="s">
        <v>44</v>
      </c>
      <c r="N28" s="66">
        <v>1.48</v>
      </c>
      <c r="O28" s="67">
        <f t="shared" ref="O28:O32" si="27">N28*12*$O$35</f>
        <v>1394.1599999999999</v>
      </c>
    </row>
    <row r="29" spans="1:15" s="1" customFormat="1" ht="40.5" customHeight="1" x14ac:dyDescent="0.2">
      <c r="A29" s="33" t="s">
        <v>45</v>
      </c>
      <c r="B29" s="48" t="s">
        <v>21</v>
      </c>
      <c r="C29" s="62">
        <v>1.8</v>
      </c>
      <c r="D29" s="30">
        <f t="shared" ref="D29:K29" si="28">$C$29*12*D35</f>
        <v>4145.04</v>
      </c>
      <c r="E29" s="30">
        <f t="shared" si="28"/>
        <v>4367.5200000000004</v>
      </c>
      <c r="F29" s="33" t="s">
        <v>45</v>
      </c>
      <c r="G29" s="48" t="s">
        <v>21</v>
      </c>
      <c r="H29" s="32">
        <v>1.8</v>
      </c>
      <c r="I29" s="30">
        <f t="shared" si="28"/>
        <v>11305.44</v>
      </c>
      <c r="J29" s="30">
        <f t="shared" si="28"/>
        <v>11005.2</v>
      </c>
      <c r="K29" s="30">
        <f t="shared" si="28"/>
        <v>10262.160000000002</v>
      </c>
      <c r="L29" s="64" t="s">
        <v>63</v>
      </c>
      <c r="M29" s="68" t="s">
        <v>21</v>
      </c>
      <c r="N29" s="66">
        <v>0</v>
      </c>
      <c r="O29" s="67">
        <f t="shared" si="27"/>
        <v>0</v>
      </c>
    </row>
    <row r="30" spans="1:15" s="1" customFormat="1" ht="33" customHeight="1" x14ac:dyDescent="0.2">
      <c r="A30" s="33" t="s">
        <v>46</v>
      </c>
      <c r="B30" s="32" t="s">
        <v>3</v>
      </c>
      <c r="C30" s="62">
        <v>0.99</v>
      </c>
      <c r="D30" s="30">
        <f t="shared" ref="D30:K30" si="29">$C$30*12*D35</f>
        <v>2279.7719999999999</v>
      </c>
      <c r="E30" s="30">
        <f t="shared" si="29"/>
        <v>2402.1359999999995</v>
      </c>
      <c r="F30" s="33" t="s">
        <v>46</v>
      </c>
      <c r="G30" s="32" t="s">
        <v>3</v>
      </c>
      <c r="H30" s="32">
        <v>0.99</v>
      </c>
      <c r="I30" s="30">
        <f t="shared" si="29"/>
        <v>6217.9919999999993</v>
      </c>
      <c r="J30" s="30">
        <f t="shared" si="29"/>
        <v>6052.86</v>
      </c>
      <c r="K30" s="30">
        <f t="shared" si="29"/>
        <v>5644.1880000000001</v>
      </c>
      <c r="L30" s="64" t="s">
        <v>46</v>
      </c>
      <c r="M30" s="62" t="s">
        <v>3</v>
      </c>
      <c r="N30" s="66">
        <v>0.99</v>
      </c>
      <c r="O30" s="67">
        <f t="shared" si="27"/>
        <v>932.57999999999993</v>
      </c>
    </row>
    <row r="31" spans="1:15" s="1" customFormat="1" x14ac:dyDescent="0.2">
      <c r="A31" s="33" t="s">
        <v>47</v>
      </c>
      <c r="B31" s="32" t="s">
        <v>5</v>
      </c>
      <c r="C31" s="62">
        <v>0.38</v>
      </c>
      <c r="D31" s="30">
        <f t="shared" ref="D31:K31" si="30">$C$31*12*D35</f>
        <v>875.06400000000008</v>
      </c>
      <c r="E31" s="30">
        <f t="shared" si="30"/>
        <v>922.03200000000004</v>
      </c>
      <c r="F31" s="33" t="s">
        <v>47</v>
      </c>
      <c r="G31" s="32" t="s">
        <v>5</v>
      </c>
      <c r="H31" s="32">
        <v>0.38</v>
      </c>
      <c r="I31" s="30">
        <f t="shared" si="30"/>
        <v>2386.7040000000002</v>
      </c>
      <c r="J31" s="30">
        <f t="shared" si="30"/>
        <v>2323.3200000000002</v>
      </c>
      <c r="K31" s="30">
        <f t="shared" si="30"/>
        <v>2166.4560000000001</v>
      </c>
      <c r="L31" s="64" t="s">
        <v>47</v>
      </c>
      <c r="M31" s="62" t="s">
        <v>5</v>
      </c>
      <c r="N31" s="66">
        <v>0.38</v>
      </c>
      <c r="O31" s="67">
        <f t="shared" si="27"/>
        <v>357.96000000000004</v>
      </c>
    </row>
    <row r="32" spans="1:15" s="1" customFormat="1" x14ac:dyDescent="0.2">
      <c r="A32" s="43" t="s">
        <v>23</v>
      </c>
      <c r="B32" s="32" t="s">
        <v>24</v>
      </c>
      <c r="C32" s="79">
        <f>2.21</f>
        <v>2.21</v>
      </c>
      <c r="D32" s="20">
        <f t="shared" ref="D32:E32" si="31">$C$32*12*D35</f>
        <v>5089.1880000000001</v>
      </c>
      <c r="E32" s="20">
        <f t="shared" si="31"/>
        <v>5362.3440000000001</v>
      </c>
      <c r="F32" s="43" t="s">
        <v>23</v>
      </c>
      <c r="G32" s="32" t="s">
        <v>24</v>
      </c>
      <c r="H32" s="37">
        <f>2.21+0.15</f>
        <v>2.36</v>
      </c>
      <c r="I32" s="20">
        <f>$H$32*12*I35</f>
        <v>14822.688</v>
      </c>
      <c r="J32" s="20">
        <f t="shared" ref="J32:K32" si="32">$H$32*12*J35</f>
        <v>14429.04</v>
      </c>
      <c r="K32" s="20">
        <f t="shared" si="32"/>
        <v>13454.832</v>
      </c>
      <c r="L32" s="72" t="s">
        <v>23</v>
      </c>
      <c r="M32" s="62" t="s">
        <v>24</v>
      </c>
      <c r="N32" s="70">
        <f>2.01</f>
        <v>2.0099999999999998</v>
      </c>
      <c r="O32" s="73">
        <f t="shared" si="27"/>
        <v>1893.4199999999998</v>
      </c>
    </row>
    <row r="33" spans="1:69" s="1" customFormat="1" x14ac:dyDescent="0.2">
      <c r="A33" s="43" t="s">
        <v>27</v>
      </c>
      <c r="B33" s="32" t="s">
        <v>24</v>
      </c>
      <c r="C33" s="79">
        <v>0.65</v>
      </c>
      <c r="D33" s="44">
        <v>0</v>
      </c>
      <c r="E33" s="44">
        <v>0</v>
      </c>
      <c r="F33" s="43" t="s">
        <v>27</v>
      </c>
      <c r="G33" s="32" t="s">
        <v>24</v>
      </c>
      <c r="H33" s="37">
        <v>0.65</v>
      </c>
      <c r="I33" s="44">
        <v>0</v>
      </c>
      <c r="J33" s="44">
        <v>0</v>
      </c>
      <c r="K33" s="54">
        <v>0</v>
      </c>
      <c r="L33" s="72" t="s">
        <v>27</v>
      </c>
      <c r="M33" s="62" t="s">
        <v>24</v>
      </c>
      <c r="N33" s="70">
        <v>0.65</v>
      </c>
      <c r="O33" s="74">
        <v>0</v>
      </c>
    </row>
    <row r="34" spans="1:69" s="14" customFormat="1" ht="24" x14ac:dyDescent="0.2">
      <c r="A34" s="40" t="s">
        <v>2</v>
      </c>
      <c r="B34" s="38"/>
      <c r="C34" s="76"/>
      <c r="D34" s="12">
        <f>D32+D26+D22+D12+D9+D33</f>
        <v>49464.144</v>
      </c>
      <c r="E34" s="12">
        <f t="shared" ref="E34:K34" si="33">E32+E26+E22+E12+E9+E33</f>
        <v>52119.072</v>
      </c>
      <c r="F34" s="40" t="s">
        <v>2</v>
      </c>
      <c r="G34" s="38"/>
      <c r="H34" s="38"/>
      <c r="I34" s="12">
        <f t="shared" si="33"/>
        <v>143202.23999999999</v>
      </c>
      <c r="J34" s="12">
        <f t="shared" si="33"/>
        <v>139399.20000000001</v>
      </c>
      <c r="K34" s="12">
        <f t="shared" si="33"/>
        <v>129987.36</v>
      </c>
      <c r="L34" s="75" t="s">
        <v>2</v>
      </c>
      <c r="M34" s="76"/>
      <c r="N34" s="75"/>
      <c r="O34" s="65">
        <f>O32+O26+O22+O12+O9+O33</f>
        <v>17069.04</v>
      </c>
      <c r="P34" s="86">
        <f>O34+K34+J34+I34+E34+D34</f>
        <v>531241.05599999998</v>
      </c>
      <c r="Q34" s="87">
        <f>P34/12</f>
        <v>44270.087999999996</v>
      </c>
      <c r="R34" s="86">
        <f>Q34*5/100</f>
        <v>2213.5043999999998</v>
      </c>
      <c r="S34" s="87"/>
    </row>
    <row r="35" spans="1:69" s="2" customFormat="1" ht="25.5" customHeight="1" x14ac:dyDescent="0.2">
      <c r="A35" s="40" t="s">
        <v>1</v>
      </c>
      <c r="B35" s="38"/>
      <c r="C35" s="39"/>
      <c r="D35" s="50">
        <v>191.9</v>
      </c>
      <c r="E35" s="50">
        <v>202.2</v>
      </c>
      <c r="F35" s="40" t="s">
        <v>1</v>
      </c>
      <c r="G35" s="38"/>
      <c r="H35" s="39"/>
      <c r="I35" s="50">
        <v>523.4</v>
      </c>
      <c r="J35" s="50">
        <v>509.5</v>
      </c>
      <c r="K35" s="50">
        <v>475.1</v>
      </c>
      <c r="L35" s="75" t="s">
        <v>1</v>
      </c>
      <c r="M35" s="76"/>
      <c r="N35" s="61"/>
      <c r="O35" s="50">
        <v>78.5</v>
      </c>
      <c r="P35" s="86">
        <f>O35+K35+J35+I35+E35+D35</f>
        <v>1980.6000000000001</v>
      </c>
      <c r="Q35" s="88"/>
      <c r="R35" s="88"/>
      <c r="S35" s="88"/>
    </row>
    <row r="36" spans="1:69" s="2" customFormat="1" ht="25.5" customHeight="1" x14ac:dyDescent="0.2">
      <c r="A36" s="40" t="s">
        <v>28</v>
      </c>
      <c r="B36" s="39"/>
      <c r="C36" s="39"/>
      <c r="D36" s="13">
        <f t="shared" ref="D36:E36" si="34">D34/12/D35</f>
        <v>21.479999999999997</v>
      </c>
      <c r="E36" s="13">
        <f t="shared" si="34"/>
        <v>21.480000000000004</v>
      </c>
      <c r="F36" s="40" t="s">
        <v>28</v>
      </c>
      <c r="G36" s="39"/>
      <c r="H36" s="39"/>
      <c r="I36" s="13">
        <f t="shared" ref="I36:J36" si="35">I34/12/I35</f>
        <v>22.799999999999997</v>
      </c>
      <c r="J36" s="13">
        <f t="shared" si="35"/>
        <v>22.8</v>
      </c>
      <c r="K36" s="13">
        <f t="shared" ref="K36" si="36">K34/12/K35</f>
        <v>22.8</v>
      </c>
      <c r="L36" s="40" t="s">
        <v>28</v>
      </c>
      <c r="M36" s="39"/>
      <c r="N36" s="61"/>
      <c r="O36" s="65">
        <f t="shared" ref="O36" si="37">O34 /12/O35</f>
        <v>18.12</v>
      </c>
    </row>
    <row r="37" spans="1:69" s="2" customFormat="1" ht="15.75" customHeight="1" x14ac:dyDescent="0.2">
      <c r="A37" s="17"/>
      <c r="B37" s="21"/>
      <c r="C37" s="21"/>
      <c r="D37" s="18"/>
      <c r="E37" s="7"/>
      <c r="F37" s="7"/>
      <c r="G37" s="7"/>
      <c r="H37" s="7"/>
      <c r="I37" s="7"/>
      <c r="J37" s="7"/>
      <c r="K37" s="7"/>
      <c r="L37" s="60"/>
      <c r="M37" s="60"/>
      <c r="N37" s="60"/>
      <c r="O37" s="60"/>
      <c r="P37" s="7"/>
      <c r="Q37" s="7"/>
      <c r="R37" s="7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1"/>
      <c r="AX37" s="1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49"/>
      <c r="BK37" s="49"/>
      <c r="BL37" s="49"/>
      <c r="BM37" s="49"/>
    </row>
    <row r="38" spans="1:69" s="2" customFormat="1" ht="25.5" customHeight="1" x14ac:dyDescent="0.2">
      <c r="A38" s="17"/>
      <c r="B38" s="21"/>
      <c r="C38" s="21"/>
      <c r="D38" s="18"/>
      <c r="E38" s="7"/>
      <c r="F38" s="7"/>
      <c r="G38" s="7"/>
      <c r="H38" s="7"/>
      <c r="I38" s="7"/>
      <c r="J38" s="7"/>
      <c r="K38" s="7"/>
      <c r="L38" s="60"/>
      <c r="M38" s="60"/>
      <c r="N38" s="60"/>
      <c r="O38" s="60"/>
      <c r="P38" s="7"/>
      <c r="Q38" s="7"/>
      <c r="R38" s="7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1"/>
      <c r="AX38" s="1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</row>
    <row r="39" spans="1:69" s="1" customFormat="1" ht="12.75" customHeight="1" x14ac:dyDescent="0.2">
      <c r="A39" s="6"/>
      <c r="B39" s="19"/>
      <c r="C39" s="78"/>
      <c r="D39" s="7"/>
      <c r="E39" s="7"/>
      <c r="F39" s="7"/>
      <c r="G39" s="7"/>
      <c r="H39" s="7"/>
      <c r="I39" s="7"/>
      <c r="J39" s="7"/>
      <c r="K39" s="7"/>
      <c r="L39" s="60"/>
      <c r="M39" s="60"/>
      <c r="N39" s="60"/>
      <c r="O39" s="60"/>
      <c r="P39" s="7"/>
      <c r="Q39" s="7"/>
      <c r="R39" s="7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Q39" s="51"/>
    </row>
    <row r="40" spans="1:69" s="1" customFormat="1" ht="12.75" hidden="1" customHeight="1" x14ac:dyDescent="0.2">
      <c r="A40" s="6"/>
      <c r="B40" s="19"/>
      <c r="C40" s="78"/>
      <c r="D40" s="7"/>
      <c r="E40" s="7"/>
      <c r="F40" s="7"/>
      <c r="G40" s="7"/>
      <c r="H40" s="7"/>
      <c r="I40" s="7"/>
      <c r="J40" s="7"/>
      <c r="K40" s="7"/>
      <c r="L40" s="60"/>
      <c r="M40" s="60"/>
      <c r="N40" s="60"/>
      <c r="O40" s="60"/>
      <c r="P40" s="7"/>
      <c r="Q40" s="7"/>
      <c r="R40" s="7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Q40" s="51"/>
    </row>
    <row r="41" spans="1:69" s="1" customFormat="1" x14ac:dyDescent="0.2">
      <c r="A41" s="6"/>
      <c r="B41" s="19"/>
      <c r="C41" s="78"/>
      <c r="D41" s="7"/>
      <c r="E41" s="7"/>
      <c r="F41" s="7"/>
      <c r="G41" s="7"/>
      <c r="H41" s="7"/>
      <c r="I41" s="7"/>
      <c r="J41" s="7"/>
      <c r="K41" s="7"/>
      <c r="L41" s="60"/>
      <c r="M41" s="60"/>
      <c r="N41" s="60"/>
      <c r="O41" s="60"/>
      <c r="P41" s="7"/>
      <c r="Q41" s="7"/>
      <c r="R41" s="7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Q41" s="51"/>
    </row>
    <row r="42" spans="1:69" s="1" customFormat="1" x14ac:dyDescent="0.2">
      <c r="A42" s="6"/>
      <c r="B42" s="19"/>
      <c r="C42" s="78"/>
      <c r="D42" s="7"/>
      <c r="E42" s="7"/>
      <c r="F42" s="7"/>
      <c r="G42" s="7"/>
      <c r="H42" s="7"/>
      <c r="I42" s="7"/>
      <c r="J42" s="7"/>
      <c r="K42" s="7"/>
      <c r="L42" s="60"/>
      <c r="M42" s="60"/>
      <c r="N42" s="60"/>
      <c r="O42" s="60"/>
      <c r="P42" s="7"/>
      <c r="Q42" s="7"/>
      <c r="R42" s="7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Q42" s="51"/>
    </row>
    <row r="43" spans="1:69" s="1" customFormat="1" x14ac:dyDescent="0.2">
      <c r="A43" s="6" t="s">
        <v>0</v>
      </c>
      <c r="B43" s="19"/>
      <c r="C43" s="78"/>
      <c r="D43" s="7"/>
      <c r="E43" s="7"/>
      <c r="F43" s="7"/>
      <c r="G43" s="7"/>
      <c r="H43" s="7"/>
      <c r="I43" s="7"/>
      <c r="J43" s="7"/>
      <c r="K43" s="7"/>
      <c r="L43" s="60"/>
      <c r="M43" s="60"/>
      <c r="N43" s="60"/>
      <c r="O43" s="60"/>
      <c r="P43" s="7"/>
      <c r="Q43" s="7"/>
      <c r="R43" s="7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Q43" s="51"/>
    </row>
    <row r="44" spans="1:69" s="1" customFormat="1" x14ac:dyDescent="0.2">
      <c r="A44" s="6"/>
      <c r="B44" s="19"/>
      <c r="C44" s="78"/>
      <c r="D44" s="7"/>
      <c r="E44" s="7"/>
      <c r="F44" s="7"/>
      <c r="G44" s="7"/>
      <c r="H44" s="7"/>
      <c r="I44" s="7"/>
      <c r="J44" s="7"/>
      <c r="K44" s="7"/>
      <c r="L44" s="60"/>
      <c r="M44" s="60"/>
      <c r="N44" s="60"/>
      <c r="O44" s="60"/>
      <c r="P44" s="7"/>
      <c r="Q44" s="7"/>
      <c r="R44" s="7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Q44" s="51"/>
    </row>
  </sheetData>
  <mergeCells count="9">
    <mergeCell ref="N7:N8"/>
    <mergeCell ref="F7:F8"/>
    <mergeCell ref="G7:G8"/>
    <mergeCell ref="H7:H8"/>
    <mergeCell ref="A7:A8"/>
    <mergeCell ref="B7:B8"/>
    <mergeCell ref="C7:C8"/>
    <mergeCell ref="L7:L8"/>
    <mergeCell ref="M7:M8"/>
  </mergeCells>
  <pageMargins left="0.23622047244094491" right="0.11811023622047245" top="0.23622047244094491" bottom="0.19685039370078741" header="0.31496062992125984" footer="0.31496062992125984"/>
  <pageSetup paperSize="9" scale="40" firstPageNumber="0" fitToWidth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лот1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2017-10-09T10:33:57Z</cp:lastPrinted>
  <dcterms:created xsi:type="dcterms:W3CDTF">2013-04-24T10:34:01Z</dcterms:created>
  <dcterms:modified xsi:type="dcterms:W3CDTF">2018-01-31T13:03:09Z</dcterms:modified>
</cp:coreProperties>
</file>